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160" yWindow="75" windowWidth="12285" windowHeight="12585"/>
  </bookViews>
  <sheets>
    <sheet name="ДВ" sheetId="6" r:id="rId1"/>
    <sheet name="Объемы" sheetId="7" r:id="rId2"/>
  </sheets>
  <calcPr calcId="125725" iterate="1"/>
</workbook>
</file>

<file path=xl/calcChain.xml><?xml version="1.0" encoding="utf-8"?>
<calcChain xmlns="http://schemas.openxmlformats.org/spreadsheetml/2006/main">
  <c r="D81" i="6"/>
  <c r="D78"/>
  <c r="D79" s="1"/>
  <c r="E79" s="1"/>
  <c r="D77"/>
  <c r="A77"/>
  <c r="A78" s="1"/>
  <c r="A79" s="1"/>
  <c r="A80" s="1"/>
  <c r="A81" s="1"/>
  <c r="D76"/>
  <c r="E76" s="1"/>
  <c r="D74"/>
  <c r="D71"/>
  <c r="D72" s="1"/>
  <c r="D70"/>
  <c r="A70"/>
  <c r="A71" s="1"/>
  <c r="A72" s="1"/>
  <c r="A73" s="1"/>
  <c r="A74" s="1"/>
  <c r="D69"/>
  <c r="E78" l="1"/>
  <c r="D80"/>
  <c r="D73"/>
  <c r="H23" i="7"/>
  <c r="G23"/>
  <c r="F23"/>
  <c r="G22"/>
  <c r="B18"/>
  <c r="M5"/>
  <c r="J2"/>
  <c r="J14"/>
  <c r="F14"/>
  <c r="H14" s="1"/>
  <c r="E10" l="1"/>
  <c r="E11"/>
  <c r="E9"/>
  <c r="H5"/>
  <c r="H4"/>
  <c r="E12" l="1"/>
  <c r="H6"/>
  <c r="F1" s="1"/>
  <c r="D61" i="6"/>
  <c r="D66"/>
  <c r="D64"/>
  <c r="D62"/>
  <c r="A62"/>
  <c r="A63" s="1"/>
  <c r="A64" s="1"/>
  <c r="A65" s="1"/>
  <c r="A66" s="1"/>
  <c r="A67" s="1"/>
  <c r="F2" i="7" l="1"/>
  <c r="D63" i="6"/>
  <c r="D67"/>
  <c r="D65"/>
</calcChain>
</file>

<file path=xl/sharedStrings.xml><?xml version="1.0" encoding="utf-8"?>
<sst xmlns="http://schemas.openxmlformats.org/spreadsheetml/2006/main" count="102" uniqueCount="61">
  <si>
    <t>№№</t>
  </si>
  <si>
    <t>Ед. изм.</t>
  </si>
  <si>
    <t>Примечание</t>
  </si>
  <si>
    <t>Кол-во</t>
  </si>
  <si>
    <t>АО "Чебоксарский электроаппаратный завод"</t>
  </si>
  <si>
    <t>ОРСР</t>
  </si>
  <si>
    <t>м2</t>
  </si>
  <si>
    <t>п.м.</t>
  </si>
  <si>
    <t>т</t>
  </si>
  <si>
    <t>Разборка мелких покрытий, отливов из листовой стали</t>
  </si>
  <si>
    <t>Демонтаж деревянных оконных блоков светоаэрационных фонарей</t>
  </si>
  <si>
    <t xml:space="preserve">Зачистка от ржавчины металлического каркаса из уголка светоаэрационных фонарей </t>
  </si>
  <si>
    <t>Огрунтовка за 2 раза металлического каркаса светоаэрационных фонарей</t>
  </si>
  <si>
    <t>Монтаж оконных блоков из ПВХ</t>
  </si>
  <si>
    <t>Монтаж мелких покрытий, отливов, сливов, из листовой стали</t>
  </si>
  <si>
    <t>Погрузка и вывоз мусора</t>
  </si>
  <si>
    <t>Раздел 1. Фонари МШЦ корп 6</t>
  </si>
  <si>
    <t>высота</t>
  </si>
  <si>
    <t>Местонахождение объекта: г. Чебоксары, пр. И. Яковлева д.5</t>
  </si>
  <si>
    <t>ширина</t>
  </si>
  <si>
    <t>Д Е Ф Е К Т Н А Я   В Е Д О М О С Т Ь   №</t>
  </si>
  <si>
    <t>м</t>
  </si>
  <si>
    <t>ворота</t>
  </si>
  <si>
    <t>площадь стен</t>
  </si>
  <si>
    <t xml:space="preserve">Вид ремонта: </t>
  </si>
  <si>
    <t>Демонтаж ГКЛ</t>
  </si>
  <si>
    <t>3 стороны</t>
  </si>
  <si>
    <t>высота ГКЛ</t>
  </si>
  <si>
    <t>длина (ось 8-17)</t>
  </si>
  <si>
    <t>грани колонн</t>
  </si>
  <si>
    <t>проемы для вычета</t>
  </si>
  <si>
    <t>за вычетом проемов</t>
  </si>
  <si>
    <t>комната мастеров</t>
  </si>
  <si>
    <t>периметр</t>
  </si>
  <si>
    <t>площадь</t>
  </si>
  <si>
    <t>плитка на высоту 2м</t>
  </si>
  <si>
    <t>окраска (кроме плитки)</t>
  </si>
  <si>
    <t>высота 11,3-2=9,3</t>
  </si>
  <si>
    <t>без вычет окон</t>
  </si>
  <si>
    <t>вся стена на высоту 11,3м</t>
  </si>
  <si>
    <t>(это без вычета окон, ворот)</t>
  </si>
  <si>
    <t>Начальник ОРСР  _______________________________________</t>
  </si>
  <si>
    <t xml:space="preserve">Представитель ОЭБ_____________________________________ </t>
  </si>
  <si>
    <t>заделка проемов</t>
  </si>
  <si>
    <t>м3</t>
  </si>
  <si>
    <t>Вед. инженер по надзору за стр-вом_________________________</t>
  </si>
  <si>
    <t>Представитель подразделения_____________________________</t>
  </si>
  <si>
    <t>Инвентарный номер   0033</t>
  </si>
  <si>
    <t>К-во факт</t>
  </si>
  <si>
    <t xml:space="preserve">Исполнитель работ:  </t>
  </si>
  <si>
    <t>Вид работ</t>
  </si>
  <si>
    <t>Очистка от строительного мусора с последующим вывозом</t>
  </si>
  <si>
    <t>Замена светоаэрационных фонарей МШЦ</t>
  </si>
  <si>
    <t>ГФ-021</t>
  </si>
  <si>
    <t>Монтаж оконных блоков из ПВХ (ширина 11,9м, высота 2,95м - 4 светоаэрационных фонарей)</t>
  </si>
  <si>
    <t>Замена светоаэрационных фонарей ГЦ</t>
  </si>
  <si>
    <t>Монтаж оконных блоков из ПВХ (Профиль 60мм, стеклопакет двухкамерный)</t>
  </si>
  <si>
    <t>Поворотно-откидные створки размером 600*1000мм : с открыванием наружу в количестве 14шт (для установки системы дымоудаления), и открыванием во внутрь - 8шт</t>
  </si>
  <si>
    <t>согласно сметного расчета</t>
  </si>
  <si>
    <t>Профиль 60мм. Стеклопакет однокамерный 24мм. На каждом светоаэрационном фонаре предусмотреть по 4 поворотно-откидные створки, распределив их равномерно с глухими створками. Фурнитура MACO</t>
  </si>
  <si>
    <t xml:space="preserve">Наименование объекта: замена светоаэрационных фонарей в МШЦ и ГЦ корпуса №6                                         </t>
  </si>
</sst>
</file>

<file path=xl/styles.xml><?xml version="1.0" encoding="utf-8"?>
<styleSheet xmlns="http://schemas.openxmlformats.org/spreadsheetml/2006/main">
  <fonts count="9">
    <font>
      <sz val="10"/>
      <name val="Arial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6"/>
      <name val="Times New Roman"/>
      <family val="1"/>
      <charset val="204"/>
    </font>
    <font>
      <b/>
      <u/>
      <sz val="16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2" fontId="2" fillId="0" borderId="0" xfId="0" applyNumberFormat="1" applyFont="1"/>
    <xf numFmtId="0" fontId="1" fillId="0" borderId="0" xfId="0" applyFont="1"/>
    <xf numFmtId="2" fontId="1" fillId="0" borderId="0" xfId="0" applyNumberFormat="1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0" fontId="4" fillId="3" borderId="1" xfId="0" applyFont="1" applyFill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2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5" fillId="0" borderId="0" xfId="0" applyFont="1"/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2" fontId="5" fillId="6" borderId="1" xfId="0" applyNumberFormat="1" applyFont="1" applyFill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1" fontId="8" fillId="0" borderId="4" xfId="0" applyNumberFormat="1" applyFont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wrapText="1"/>
    </xf>
    <xf numFmtId="0" fontId="3" fillId="3" borderId="3" xfId="0" applyFont="1" applyFill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289891</xdr:colOff>
      <xdr:row>83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8655326" y="13426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91"/>
  <sheetViews>
    <sheetView tabSelected="1" topLeftCell="A38" zoomScale="70" zoomScaleNormal="70" workbookViewId="0">
      <selection activeCell="A53" sqref="A53:F53"/>
    </sheetView>
  </sheetViews>
  <sheetFormatPr defaultRowHeight="12.75"/>
  <cols>
    <col min="1" max="1" width="7" style="33" customWidth="1"/>
    <col min="2" max="2" width="77.5703125" style="1" customWidth="1"/>
    <col min="3" max="3" width="8.7109375" style="33" customWidth="1"/>
    <col min="4" max="4" width="11.5703125" style="2" hidden="1" customWidth="1"/>
    <col min="5" max="5" width="16.28515625" style="35" customWidth="1"/>
    <col min="6" max="6" width="38.85546875" style="1" customWidth="1"/>
    <col min="7" max="7" width="9.140625" style="1"/>
    <col min="8" max="8" width="8.42578125" style="1" customWidth="1"/>
    <col min="9" max="11" width="9.140625" style="1"/>
    <col min="12" max="12" width="15" style="1" customWidth="1"/>
    <col min="13" max="16384" width="9.140625" style="1"/>
  </cols>
  <sheetData>
    <row r="1" spans="1:6" ht="20.25">
      <c r="A1" s="43" t="s">
        <v>4</v>
      </c>
      <c r="B1" s="43"/>
      <c r="C1" s="43"/>
      <c r="D1" s="43"/>
      <c r="E1" s="43"/>
      <c r="F1" s="43"/>
    </row>
    <row r="2" spans="1:6" ht="20.25">
      <c r="A2" s="43" t="s">
        <v>5</v>
      </c>
      <c r="B2" s="43"/>
      <c r="C2" s="43"/>
      <c r="D2" s="43"/>
      <c r="E2" s="43"/>
      <c r="F2" s="43"/>
    </row>
    <row r="3" spans="1:6" ht="15">
      <c r="A3" s="32"/>
      <c r="B3" s="3"/>
      <c r="C3" s="32"/>
      <c r="D3" s="4"/>
      <c r="E3" s="34"/>
      <c r="F3" s="3"/>
    </row>
    <row r="4" spans="1:6" ht="15">
      <c r="A4" s="32"/>
      <c r="B4" s="3"/>
      <c r="C4" s="32"/>
      <c r="D4" s="4"/>
      <c r="E4" s="34"/>
      <c r="F4" s="3"/>
    </row>
    <row r="5" spans="1:6" ht="15">
      <c r="A5" s="32"/>
      <c r="B5" s="3"/>
      <c r="C5" s="32"/>
      <c r="D5" s="4"/>
      <c r="E5" s="34"/>
      <c r="F5" s="3"/>
    </row>
    <row r="6" spans="1:6" ht="15">
      <c r="A6" s="32"/>
      <c r="B6" s="3"/>
      <c r="C6" s="32"/>
      <c r="D6" s="4"/>
      <c r="E6" s="34"/>
      <c r="F6" s="3"/>
    </row>
    <row r="7" spans="1:6" ht="15">
      <c r="A7" s="32"/>
      <c r="B7" s="3"/>
      <c r="C7" s="32"/>
      <c r="D7" s="4"/>
      <c r="E7" s="34"/>
      <c r="F7" s="3"/>
    </row>
    <row r="8" spans="1:6" ht="15">
      <c r="A8" s="32"/>
      <c r="B8" s="3"/>
      <c r="C8" s="32"/>
      <c r="D8" s="4"/>
      <c r="E8" s="34"/>
      <c r="F8" s="3"/>
    </row>
    <row r="9" spans="1:6" ht="15">
      <c r="A9" s="32"/>
      <c r="B9" s="3"/>
      <c r="C9" s="32"/>
      <c r="D9" s="4"/>
      <c r="E9" s="34"/>
      <c r="F9" s="3"/>
    </row>
    <row r="10" spans="1:6" ht="15">
      <c r="A10" s="32"/>
      <c r="B10" s="3"/>
      <c r="C10" s="32"/>
      <c r="D10" s="4"/>
      <c r="E10" s="34"/>
      <c r="F10" s="3"/>
    </row>
    <row r="11" spans="1:6" ht="15">
      <c r="A11" s="32"/>
      <c r="B11" s="3"/>
      <c r="C11" s="32"/>
      <c r="D11" s="4"/>
      <c r="E11" s="34"/>
      <c r="F11" s="3"/>
    </row>
    <row r="12" spans="1:6" ht="15">
      <c r="A12" s="32"/>
      <c r="B12" s="3"/>
      <c r="C12" s="32"/>
      <c r="D12" s="4"/>
      <c r="E12" s="34"/>
      <c r="F12" s="3"/>
    </row>
    <row r="13" spans="1:6" ht="15">
      <c r="A13" s="32"/>
      <c r="B13" s="3"/>
      <c r="C13" s="32"/>
      <c r="D13" s="4"/>
      <c r="E13" s="34"/>
      <c r="F13" s="3"/>
    </row>
    <row r="14" spans="1:6" ht="15">
      <c r="A14" s="32"/>
      <c r="B14" s="3"/>
      <c r="C14" s="32"/>
      <c r="D14" s="4"/>
      <c r="E14" s="34"/>
      <c r="F14" s="3"/>
    </row>
    <row r="15" spans="1:6" ht="15">
      <c r="A15" s="32"/>
      <c r="B15" s="3"/>
      <c r="C15" s="32"/>
      <c r="D15" s="4"/>
      <c r="E15" s="34"/>
      <c r="F15" s="3"/>
    </row>
    <row r="16" spans="1:6" ht="15">
      <c r="A16" s="32"/>
      <c r="B16" s="3"/>
      <c r="C16" s="32"/>
      <c r="D16" s="4"/>
      <c r="E16" s="34"/>
      <c r="F16" s="3"/>
    </row>
    <row r="17" spans="1:6" ht="15">
      <c r="A17" s="32"/>
      <c r="B17" s="3"/>
      <c r="C17" s="32"/>
      <c r="D17" s="4"/>
      <c r="E17" s="34"/>
      <c r="F17" s="3"/>
    </row>
    <row r="18" spans="1:6" ht="15">
      <c r="A18" s="32"/>
      <c r="B18" s="3"/>
      <c r="C18" s="32"/>
      <c r="D18" s="4"/>
      <c r="E18" s="34"/>
      <c r="F18" s="3"/>
    </row>
    <row r="19" spans="1:6" ht="15">
      <c r="A19" s="32"/>
      <c r="B19" s="3"/>
      <c r="C19" s="32"/>
      <c r="D19" s="4"/>
      <c r="E19" s="34"/>
      <c r="F19" s="3"/>
    </row>
    <row r="20" spans="1:6" ht="25.5">
      <c r="A20" s="44" t="s">
        <v>20</v>
      </c>
      <c r="B20" s="44"/>
      <c r="C20" s="44"/>
      <c r="D20" s="44"/>
      <c r="E20" s="44"/>
      <c r="F20" s="44"/>
    </row>
    <row r="21" spans="1:6" ht="15">
      <c r="A21" s="32"/>
      <c r="B21" s="3"/>
      <c r="C21" s="32"/>
      <c r="D21" s="4"/>
      <c r="E21" s="34"/>
      <c r="F21" s="3"/>
    </row>
    <row r="22" spans="1:6" ht="15">
      <c r="A22" s="32"/>
      <c r="B22" s="3"/>
      <c r="C22" s="32"/>
      <c r="D22" s="4"/>
      <c r="E22" s="34"/>
      <c r="F22" s="3"/>
    </row>
    <row r="23" spans="1:6" ht="15">
      <c r="A23" s="32"/>
      <c r="B23" s="3"/>
      <c r="C23" s="32"/>
      <c r="D23" s="4"/>
      <c r="E23" s="34"/>
      <c r="F23" s="3"/>
    </row>
    <row r="24" spans="1:6" ht="15">
      <c r="A24" s="32"/>
      <c r="B24" s="3"/>
      <c r="C24" s="32"/>
      <c r="D24" s="4"/>
      <c r="E24" s="34"/>
      <c r="F24" s="3"/>
    </row>
    <row r="25" spans="1:6" ht="15">
      <c r="A25" s="32"/>
      <c r="B25" s="3"/>
      <c r="C25" s="32"/>
      <c r="D25" s="4"/>
      <c r="E25" s="34"/>
      <c r="F25" s="3"/>
    </row>
    <row r="26" spans="1:6" ht="15">
      <c r="A26" s="32"/>
      <c r="B26" s="3"/>
      <c r="C26" s="32"/>
      <c r="D26" s="4"/>
      <c r="E26" s="34"/>
      <c r="F26" s="3"/>
    </row>
    <row r="27" spans="1:6" ht="15">
      <c r="A27" s="32"/>
      <c r="B27" s="3"/>
      <c r="C27" s="32"/>
      <c r="D27" s="4"/>
      <c r="E27" s="34"/>
      <c r="F27" s="3"/>
    </row>
    <row r="28" spans="1:6" ht="15">
      <c r="A28" s="32"/>
      <c r="B28" s="3"/>
      <c r="C28" s="32"/>
      <c r="D28" s="4"/>
      <c r="E28" s="34"/>
      <c r="F28" s="3"/>
    </row>
    <row r="29" spans="1:6" ht="15">
      <c r="A29" s="32"/>
      <c r="B29" s="3"/>
      <c r="C29" s="32"/>
      <c r="D29" s="4"/>
      <c r="E29" s="34"/>
      <c r="F29" s="3"/>
    </row>
    <row r="30" spans="1:6" ht="15">
      <c r="A30" s="32"/>
      <c r="B30" s="3"/>
      <c r="C30" s="32"/>
      <c r="D30" s="4"/>
      <c r="E30" s="34"/>
      <c r="F30" s="3"/>
    </row>
    <row r="31" spans="1:6" ht="15">
      <c r="A31" s="32"/>
      <c r="B31" s="3"/>
      <c r="C31" s="32"/>
      <c r="D31" s="4"/>
      <c r="E31" s="34"/>
      <c r="F31" s="3"/>
    </row>
    <row r="32" spans="1:6" ht="15">
      <c r="A32" s="32"/>
      <c r="B32" s="3"/>
      <c r="C32" s="32"/>
      <c r="D32" s="4"/>
      <c r="E32" s="34"/>
      <c r="F32" s="3"/>
    </row>
    <row r="33" spans="1:6" ht="15">
      <c r="A33" s="32"/>
      <c r="B33" s="3"/>
      <c r="C33" s="32"/>
      <c r="D33" s="4"/>
      <c r="E33" s="34"/>
      <c r="F33" s="3"/>
    </row>
    <row r="34" spans="1:6" ht="15">
      <c r="A34" s="32"/>
      <c r="B34" s="3"/>
      <c r="C34" s="32"/>
      <c r="D34" s="4"/>
      <c r="E34" s="34"/>
      <c r="F34" s="3"/>
    </row>
    <row r="35" spans="1:6" ht="15">
      <c r="A35" s="32"/>
      <c r="B35" s="3"/>
      <c r="C35" s="32"/>
      <c r="D35" s="4"/>
      <c r="E35" s="34"/>
      <c r="F35" s="3"/>
    </row>
    <row r="36" spans="1:6" ht="15">
      <c r="A36" s="32"/>
      <c r="B36" s="3"/>
      <c r="C36" s="32"/>
      <c r="D36" s="4"/>
      <c r="E36" s="34"/>
      <c r="F36" s="3"/>
    </row>
    <row r="37" spans="1:6" ht="15">
      <c r="A37" s="32"/>
      <c r="B37" s="3"/>
      <c r="C37" s="32"/>
      <c r="D37" s="4"/>
      <c r="E37" s="34"/>
      <c r="F37" s="3"/>
    </row>
    <row r="38" spans="1:6" ht="15">
      <c r="A38" s="32"/>
      <c r="B38" s="3"/>
      <c r="C38" s="32"/>
      <c r="D38" s="4"/>
      <c r="E38" s="34"/>
      <c r="F38" s="3"/>
    </row>
    <row r="39" spans="1:6" ht="15">
      <c r="A39" s="32"/>
      <c r="B39" s="3"/>
      <c r="C39" s="32"/>
      <c r="D39" s="4"/>
      <c r="E39" s="34"/>
      <c r="F39" s="3"/>
    </row>
    <row r="40" spans="1:6" ht="351.75" customHeight="1">
      <c r="A40" s="32"/>
      <c r="B40" s="3"/>
      <c r="C40" s="32"/>
      <c r="D40" s="4"/>
      <c r="E40" s="34"/>
      <c r="F40" s="3"/>
    </row>
    <row r="41" spans="1:6" ht="15">
      <c r="A41" s="32"/>
      <c r="B41" s="3"/>
      <c r="C41" s="32"/>
      <c r="D41" s="4"/>
      <c r="E41" s="34"/>
      <c r="F41" s="3"/>
    </row>
    <row r="42" spans="1:6" ht="15">
      <c r="A42" s="32"/>
      <c r="B42" s="3"/>
      <c r="C42" s="32"/>
      <c r="D42" s="4"/>
      <c r="E42" s="34"/>
      <c r="F42" s="3"/>
    </row>
    <row r="43" spans="1:6" ht="15">
      <c r="A43" s="32"/>
      <c r="B43" s="3"/>
      <c r="C43" s="32"/>
      <c r="D43" s="4"/>
      <c r="E43" s="34"/>
      <c r="F43" s="3"/>
    </row>
    <row r="44" spans="1:6" ht="15">
      <c r="A44" s="32"/>
      <c r="B44" s="3"/>
      <c r="C44" s="32"/>
      <c r="D44" s="4"/>
      <c r="E44" s="34"/>
      <c r="F44" s="3"/>
    </row>
    <row r="45" spans="1:6" ht="15">
      <c r="A45" s="32"/>
      <c r="B45" s="3"/>
      <c r="C45" s="32"/>
      <c r="D45" s="4"/>
      <c r="E45" s="34"/>
      <c r="F45" s="3"/>
    </row>
    <row r="46" spans="1:6" ht="15">
      <c r="A46" s="32"/>
      <c r="B46" s="3"/>
      <c r="C46" s="32"/>
      <c r="D46" s="4"/>
      <c r="E46" s="34"/>
      <c r="F46" s="3"/>
    </row>
    <row r="47" spans="1:6" ht="15">
      <c r="A47" s="32"/>
      <c r="B47" s="3"/>
      <c r="C47" s="32"/>
      <c r="D47" s="4"/>
      <c r="E47" s="34"/>
      <c r="F47" s="3"/>
    </row>
    <row r="48" spans="1:6" ht="15">
      <c r="A48" s="32"/>
      <c r="B48" s="3"/>
      <c r="C48" s="32"/>
      <c r="D48" s="4"/>
      <c r="E48" s="34"/>
      <c r="F48" s="3"/>
    </row>
    <row r="49" spans="1:21" ht="15">
      <c r="A49" s="32"/>
      <c r="B49" s="3"/>
      <c r="C49" s="32"/>
      <c r="D49" s="4"/>
      <c r="E49" s="34"/>
      <c r="F49" s="3"/>
    </row>
    <row r="50" spans="1:21" ht="15">
      <c r="A50" s="32"/>
      <c r="B50" s="3"/>
      <c r="C50" s="32"/>
      <c r="D50" s="4"/>
      <c r="E50" s="34"/>
      <c r="F50" s="3"/>
    </row>
    <row r="51" spans="1:21" ht="15">
      <c r="A51" s="32"/>
      <c r="B51" s="3"/>
      <c r="C51" s="32"/>
      <c r="D51" s="4"/>
      <c r="E51" s="34"/>
      <c r="F51" s="3"/>
    </row>
    <row r="52" spans="1:21" ht="18.75">
      <c r="A52" s="32"/>
      <c r="B52" s="3"/>
      <c r="C52" s="32"/>
      <c r="D52" s="4"/>
      <c r="E52" s="34"/>
      <c r="F52" s="3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ht="42.75" customHeight="1">
      <c r="A53" s="41" t="s">
        <v>60</v>
      </c>
      <c r="B53" s="41"/>
      <c r="C53" s="41"/>
      <c r="D53" s="41"/>
      <c r="E53" s="41"/>
      <c r="F53" s="41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ht="20.100000000000001" customHeight="1">
      <c r="A54" s="42" t="s">
        <v>47</v>
      </c>
      <c r="B54" s="42"/>
      <c r="C54" s="42"/>
      <c r="D54" s="42"/>
      <c r="E54" s="42"/>
      <c r="F54" s="42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ht="23.25" customHeight="1">
      <c r="A55" s="41" t="s">
        <v>18</v>
      </c>
      <c r="B55" s="41"/>
      <c r="C55" s="41"/>
      <c r="D55" s="41"/>
      <c r="E55" s="41"/>
      <c r="F55" s="41"/>
      <c r="I55" s="6"/>
      <c r="J55" s="6"/>
      <c r="K55" s="6"/>
      <c r="L55" s="6"/>
      <c r="M55" s="6"/>
      <c r="N55" s="7"/>
      <c r="O55" s="6"/>
      <c r="P55" s="6"/>
      <c r="Q55" s="6"/>
      <c r="R55" s="6"/>
      <c r="S55" s="6"/>
      <c r="T55" s="6"/>
      <c r="U55" s="6"/>
    </row>
    <row r="56" spans="1:21" ht="20.100000000000001" customHeight="1">
      <c r="A56" s="42" t="s">
        <v>49</v>
      </c>
      <c r="B56" s="42"/>
      <c r="C56" s="42"/>
      <c r="D56" s="42"/>
      <c r="E56" s="42"/>
      <c r="F56" s="42"/>
      <c r="I56" s="6"/>
      <c r="J56" s="6"/>
      <c r="K56" s="6"/>
      <c r="L56" s="6"/>
      <c r="M56" s="6"/>
      <c r="N56" s="7"/>
      <c r="O56" s="6"/>
      <c r="P56" s="6"/>
      <c r="Q56" s="6"/>
      <c r="R56" s="6"/>
      <c r="S56" s="6"/>
      <c r="T56" s="6"/>
      <c r="U56" s="6"/>
    </row>
    <row r="57" spans="1:21" ht="20.100000000000001" customHeight="1">
      <c r="A57" s="42" t="s">
        <v>24</v>
      </c>
      <c r="B57" s="42"/>
      <c r="C57" s="42"/>
      <c r="D57" s="42"/>
      <c r="E57" s="42"/>
      <c r="F57" s="42"/>
      <c r="G57" s="6"/>
      <c r="H57" s="6"/>
      <c r="I57" s="6"/>
      <c r="J57" s="6"/>
      <c r="K57" s="6"/>
      <c r="L57" s="6"/>
      <c r="M57" s="6"/>
      <c r="N57" s="7"/>
      <c r="O57" s="6"/>
      <c r="P57" s="6"/>
      <c r="Q57" s="6"/>
      <c r="R57" s="6"/>
      <c r="S57" s="6"/>
      <c r="T57" s="6"/>
      <c r="U57" s="6"/>
    </row>
    <row r="58" spans="1:21" ht="57.75" customHeight="1">
      <c r="A58" s="36"/>
      <c r="B58" s="36"/>
      <c r="C58" s="36"/>
      <c r="D58" s="36"/>
      <c r="E58" s="36"/>
      <c r="F58" s="36"/>
      <c r="G58" s="6"/>
      <c r="H58" s="6"/>
      <c r="I58" s="6"/>
      <c r="J58" s="6"/>
      <c r="K58" s="6"/>
      <c r="L58" s="6"/>
      <c r="M58" s="6"/>
      <c r="N58" s="7"/>
      <c r="O58" s="6"/>
      <c r="P58" s="6"/>
      <c r="Q58" s="6"/>
      <c r="R58" s="6"/>
      <c r="S58" s="6"/>
      <c r="T58" s="6"/>
      <c r="U58" s="6"/>
    </row>
    <row r="59" spans="1:21" ht="43.5" customHeight="1">
      <c r="A59" s="20" t="s">
        <v>0</v>
      </c>
      <c r="B59" s="20" t="s">
        <v>50</v>
      </c>
      <c r="C59" s="21" t="s">
        <v>1</v>
      </c>
      <c r="D59" s="22" t="s">
        <v>3</v>
      </c>
      <c r="E59" s="21" t="s">
        <v>48</v>
      </c>
      <c r="F59" s="20" t="s">
        <v>2</v>
      </c>
      <c r="G59" s="6"/>
      <c r="H59" s="6"/>
      <c r="I59" s="6"/>
      <c r="J59" s="6"/>
      <c r="K59" s="6"/>
      <c r="L59" s="6"/>
      <c r="M59" s="6"/>
      <c r="N59" s="7"/>
      <c r="O59" s="6"/>
      <c r="P59" s="6"/>
      <c r="Q59" s="6"/>
      <c r="R59" s="6"/>
      <c r="S59" s="6"/>
      <c r="T59" s="6"/>
      <c r="U59" s="6"/>
    </row>
    <row r="60" spans="1:21" ht="20.25" hidden="1" customHeight="1">
      <c r="A60" s="20"/>
      <c r="B60" s="20" t="s">
        <v>16</v>
      </c>
      <c r="C60" s="21"/>
      <c r="D60" s="22"/>
      <c r="E60" s="22"/>
      <c r="F60" s="20"/>
      <c r="G60" s="6"/>
      <c r="H60" s="6"/>
      <c r="I60" s="6"/>
      <c r="J60" s="6"/>
      <c r="K60" s="6"/>
      <c r="L60" s="6"/>
      <c r="M60" s="6"/>
      <c r="N60" s="7"/>
      <c r="O60" s="6"/>
      <c r="P60" s="6"/>
      <c r="Q60" s="6"/>
      <c r="R60" s="6"/>
      <c r="S60" s="6"/>
      <c r="T60" s="6"/>
      <c r="U60" s="6"/>
    </row>
    <row r="61" spans="1:21" ht="18.75" hidden="1" customHeight="1">
      <c r="A61" s="23">
        <v>1</v>
      </c>
      <c r="B61" s="24" t="s">
        <v>9</v>
      </c>
      <c r="C61" s="25" t="s">
        <v>7</v>
      </c>
      <c r="D61" s="25" t="e">
        <f>#REF!*1</f>
        <v>#REF!</v>
      </c>
      <c r="E61" s="25"/>
      <c r="F61" s="26"/>
      <c r="G61" s="6"/>
      <c r="H61" s="6"/>
      <c r="I61" s="6"/>
      <c r="J61" s="6"/>
      <c r="K61" s="6"/>
      <c r="L61" s="6"/>
      <c r="M61" s="6"/>
      <c r="N61" s="7"/>
      <c r="O61" s="6"/>
      <c r="P61" s="6"/>
      <c r="Q61" s="6"/>
      <c r="R61" s="6"/>
      <c r="S61" s="6"/>
      <c r="T61" s="6"/>
      <c r="U61" s="6"/>
    </row>
    <row r="62" spans="1:21" ht="40.5" hidden="1" customHeight="1">
      <c r="A62" s="23">
        <f t="shared" ref="A62:A67" si="0">A61+1</f>
        <v>2</v>
      </c>
      <c r="B62" s="24" t="s">
        <v>10</v>
      </c>
      <c r="C62" s="25" t="s">
        <v>6</v>
      </c>
      <c r="D62" s="25" t="e">
        <f>#REF!*1</f>
        <v>#REF!</v>
      </c>
      <c r="E62" s="25"/>
      <c r="F62" s="26"/>
      <c r="G62" s="6"/>
      <c r="H62" s="6"/>
      <c r="I62" s="6"/>
      <c r="J62" s="6"/>
      <c r="K62" s="6"/>
      <c r="L62" s="6"/>
      <c r="M62" s="6"/>
      <c r="N62" s="7"/>
      <c r="O62" s="6"/>
      <c r="P62" s="6"/>
      <c r="Q62" s="6"/>
      <c r="R62" s="6"/>
      <c r="S62" s="6"/>
      <c r="T62" s="6"/>
      <c r="U62" s="6"/>
    </row>
    <row r="63" spans="1:21" ht="40.5" hidden="1" customHeight="1">
      <c r="A63" s="23">
        <f t="shared" si="0"/>
        <v>3</v>
      </c>
      <c r="B63" s="24" t="s">
        <v>11</v>
      </c>
      <c r="C63" s="25" t="s">
        <v>6</v>
      </c>
      <c r="D63" s="25" t="e">
        <f>#REF!*1</f>
        <v>#REF!</v>
      </c>
      <c r="E63" s="25"/>
      <c r="F63" s="26"/>
      <c r="G63" s="6"/>
      <c r="H63" s="6"/>
      <c r="I63" s="6"/>
      <c r="J63" s="6"/>
      <c r="K63" s="6"/>
      <c r="L63" s="6"/>
      <c r="M63" s="6"/>
      <c r="N63" s="7"/>
      <c r="O63" s="6"/>
      <c r="P63" s="6"/>
      <c r="Q63" s="6"/>
      <c r="R63" s="6"/>
      <c r="S63" s="6"/>
      <c r="T63" s="6"/>
      <c r="U63" s="6"/>
    </row>
    <row r="64" spans="1:21" ht="40.5" hidden="1" customHeight="1">
      <c r="A64" s="23">
        <f t="shared" si="0"/>
        <v>4</v>
      </c>
      <c r="B64" s="24" t="s">
        <v>12</v>
      </c>
      <c r="C64" s="25" t="s">
        <v>6</v>
      </c>
      <c r="D64" s="25" t="e">
        <f>#REF!*1</f>
        <v>#REF!</v>
      </c>
      <c r="E64" s="25"/>
      <c r="F64" s="26"/>
      <c r="G64" s="6"/>
      <c r="H64" s="6"/>
      <c r="I64" s="6"/>
      <c r="J64" s="6"/>
      <c r="K64" s="6"/>
      <c r="L64" s="6"/>
      <c r="M64" s="6"/>
      <c r="N64" s="7"/>
      <c r="O64" s="6"/>
      <c r="P64" s="6"/>
      <c r="Q64" s="6"/>
      <c r="R64" s="6"/>
      <c r="S64" s="6"/>
      <c r="T64" s="6"/>
      <c r="U64" s="6"/>
    </row>
    <row r="65" spans="1:21" ht="18.75" hidden="1" customHeight="1">
      <c r="A65" s="23">
        <f t="shared" si="0"/>
        <v>5</v>
      </c>
      <c r="B65" s="24" t="s">
        <v>13</v>
      </c>
      <c r="C65" s="25" t="s">
        <v>6</v>
      </c>
      <c r="D65" s="25" t="e">
        <f>#REF!*1</f>
        <v>#REF!</v>
      </c>
      <c r="E65" s="25"/>
      <c r="F65" s="26"/>
      <c r="G65" s="6"/>
      <c r="H65" s="6"/>
      <c r="I65" s="6"/>
      <c r="J65" s="6"/>
      <c r="K65" s="6"/>
      <c r="L65" s="6"/>
      <c r="M65" s="6"/>
      <c r="N65" s="7"/>
      <c r="O65" s="6"/>
      <c r="P65" s="6"/>
      <c r="Q65" s="6"/>
      <c r="R65" s="6"/>
      <c r="S65" s="6"/>
      <c r="T65" s="6"/>
      <c r="U65" s="6"/>
    </row>
    <row r="66" spans="1:21" ht="40.5" hidden="1" customHeight="1">
      <c r="A66" s="23">
        <f t="shared" si="0"/>
        <v>6</v>
      </c>
      <c r="B66" s="24" t="s">
        <v>14</v>
      </c>
      <c r="C66" s="25" t="s">
        <v>6</v>
      </c>
      <c r="D66" s="25" t="e">
        <f>#REF!*1</f>
        <v>#REF!</v>
      </c>
      <c r="E66" s="25"/>
      <c r="F66" s="26"/>
      <c r="G66" s="6"/>
      <c r="H66" s="6"/>
      <c r="I66" s="6"/>
      <c r="J66" s="6"/>
      <c r="K66" s="6"/>
      <c r="L66" s="6"/>
      <c r="M66" s="6"/>
      <c r="N66" s="7"/>
      <c r="O66" s="6"/>
      <c r="P66" s="6"/>
      <c r="Q66" s="6"/>
      <c r="R66" s="6"/>
      <c r="S66" s="6"/>
      <c r="T66" s="6"/>
      <c r="U66" s="6"/>
    </row>
    <row r="67" spans="1:21" ht="20.25" hidden="1" customHeight="1">
      <c r="A67" s="23">
        <f t="shared" si="0"/>
        <v>7</v>
      </c>
      <c r="B67" s="24" t="s">
        <v>15</v>
      </c>
      <c r="C67" s="25" t="s">
        <v>8</v>
      </c>
      <c r="D67" s="25" t="e">
        <f>#REF!*1</f>
        <v>#REF!</v>
      </c>
      <c r="E67" s="25"/>
      <c r="F67" s="26"/>
      <c r="G67" s="6"/>
      <c r="H67" s="6"/>
      <c r="I67" s="6"/>
      <c r="J67" s="6"/>
      <c r="K67" s="6"/>
      <c r="L67" s="6"/>
      <c r="M67" s="6"/>
      <c r="N67" s="7"/>
      <c r="O67" s="6"/>
      <c r="P67" s="6"/>
      <c r="Q67" s="6"/>
      <c r="R67" s="6"/>
      <c r="S67" s="6"/>
      <c r="T67" s="6"/>
      <c r="U67" s="6"/>
    </row>
    <row r="68" spans="1:21" ht="20.25">
      <c r="A68" s="38" t="s">
        <v>52</v>
      </c>
      <c r="B68" s="39"/>
      <c r="C68" s="39"/>
      <c r="D68" s="39"/>
      <c r="E68" s="39"/>
      <c r="F68" s="40"/>
      <c r="G68" s="6"/>
      <c r="H68" s="6"/>
      <c r="N68" s="7"/>
      <c r="O68" s="6"/>
      <c r="P68" s="6"/>
      <c r="Q68" s="6"/>
      <c r="R68" s="6"/>
      <c r="S68" s="6"/>
      <c r="T68" s="6"/>
      <c r="U68" s="6"/>
    </row>
    <row r="69" spans="1:21" ht="20.25">
      <c r="A69" s="23">
        <v>1</v>
      </c>
      <c r="B69" s="24" t="s">
        <v>9</v>
      </c>
      <c r="C69" s="25" t="s">
        <v>7</v>
      </c>
      <c r="D69" s="37">
        <f>(36*2*2)</f>
        <v>144</v>
      </c>
      <c r="E69" s="25">
        <v>96</v>
      </c>
      <c r="F69" s="26"/>
      <c r="G69" s="6"/>
      <c r="H69" s="6"/>
      <c r="N69" s="7"/>
      <c r="O69" s="6"/>
      <c r="P69" s="6"/>
      <c r="Q69" s="6"/>
      <c r="R69" s="6"/>
      <c r="S69" s="6"/>
      <c r="T69" s="6"/>
      <c r="U69" s="6"/>
    </row>
    <row r="70" spans="1:21" ht="40.5">
      <c r="A70" s="23">
        <f t="shared" ref="A70:A74" si="1">A69+1</f>
        <v>2</v>
      </c>
      <c r="B70" s="24" t="s">
        <v>10</v>
      </c>
      <c r="C70" s="25" t="s">
        <v>6</v>
      </c>
      <c r="D70" s="37">
        <f>((1.15*36+1.4*36)*2)</f>
        <v>183.6</v>
      </c>
      <c r="E70" s="25">
        <v>140.41999999999999</v>
      </c>
      <c r="F70" s="26"/>
      <c r="G70" s="6"/>
      <c r="H70" s="6"/>
      <c r="N70" s="7"/>
      <c r="O70" s="6"/>
      <c r="P70" s="6"/>
      <c r="Q70" s="6"/>
      <c r="R70" s="6"/>
      <c r="S70" s="6"/>
      <c r="T70" s="6"/>
      <c r="U70" s="6"/>
    </row>
    <row r="71" spans="1:21" ht="40.5">
      <c r="A71" s="23">
        <f t="shared" si="1"/>
        <v>3</v>
      </c>
      <c r="B71" s="24" t="s">
        <v>11</v>
      </c>
      <c r="C71" s="25" t="s">
        <v>6</v>
      </c>
      <c r="D71" s="37">
        <f>(36*8*0.4)/2</f>
        <v>57.6</v>
      </c>
      <c r="E71" s="25">
        <v>38</v>
      </c>
      <c r="F71" s="26"/>
      <c r="G71" s="6"/>
      <c r="H71" s="6"/>
      <c r="N71" s="7"/>
      <c r="O71" s="6"/>
      <c r="P71" s="6"/>
      <c r="Q71" s="6"/>
      <c r="R71" s="6"/>
      <c r="S71" s="6"/>
      <c r="T71" s="6"/>
      <c r="U71" s="6"/>
    </row>
    <row r="72" spans="1:21" ht="40.5">
      <c r="A72" s="23">
        <f t="shared" si="1"/>
        <v>4</v>
      </c>
      <c r="B72" s="24" t="s">
        <v>12</v>
      </c>
      <c r="C72" s="25" t="s">
        <v>6</v>
      </c>
      <c r="D72" s="37">
        <f>D71</f>
        <v>57.6</v>
      </c>
      <c r="E72" s="25">
        <v>38</v>
      </c>
      <c r="F72" s="27" t="s">
        <v>53</v>
      </c>
      <c r="G72" s="6"/>
      <c r="H72" s="6"/>
      <c r="N72" s="7"/>
      <c r="O72" s="6"/>
      <c r="P72" s="6"/>
      <c r="Q72" s="6"/>
      <c r="R72" s="6"/>
      <c r="S72" s="6"/>
      <c r="T72" s="6"/>
      <c r="U72" s="6"/>
    </row>
    <row r="73" spans="1:21" ht="182.25">
      <c r="A73" s="23">
        <f t="shared" si="1"/>
        <v>5</v>
      </c>
      <c r="B73" s="30" t="s">
        <v>54</v>
      </c>
      <c r="C73" s="25" t="s">
        <v>6</v>
      </c>
      <c r="D73" s="37">
        <f>D70</f>
        <v>183.6</v>
      </c>
      <c r="E73" s="25">
        <v>140.41999999999999</v>
      </c>
      <c r="F73" s="30" t="s">
        <v>59</v>
      </c>
      <c r="G73" s="6"/>
      <c r="H73" s="6"/>
      <c r="N73" s="7"/>
      <c r="O73" s="6"/>
      <c r="P73" s="6"/>
      <c r="Q73" s="6"/>
      <c r="R73" s="6"/>
      <c r="S73" s="6"/>
      <c r="T73" s="6"/>
      <c r="U73" s="6"/>
    </row>
    <row r="74" spans="1:21" ht="40.5">
      <c r="A74" s="23">
        <f t="shared" si="1"/>
        <v>6</v>
      </c>
      <c r="B74" s="24" t="s">
        <v>14</v>
      </c>
      <c r="C74" s="25" t="s">
        <v>6</v>
      </c>
      <c r="D74" s="37">
        <f>36*0.5*4+36*0.24*4+36*0.5*4</f>
        <v>178.56</v>
      </c>
      <c r="E74" s="25">
        <v>46</v>
      </c>
      <c r="F74" s="26"/>
      <c r="G74" s="6"/>
      <c r="H74" s="6"/>
      <c r="N74" s="7"/>
      <c r="O74" s="6"/>
      <c r="P74" s="6"/>
      <c r="Q74" s="6"/>
      <c r="R74" s="6"/>
      <c r="S74" s="6"/>
      <c r="T74" s="6"/>
      <c r="U74" s="6"/>
    </row>
    <row r="75" spans="1:21" ht="20.25">
      <c r="A75" s="38" t="s">
        <v>55</v>
      </c>
      <c r="B75" s="39"/>
      <c r="C75" s="39"/>
      <c r="D75" s="39"/>
      <c r="E75" s="39"/>
      <c r="F75" s="40"/>
      <c r="G75" s="6"/>
      <c r="H75" s="6"/>
      <c r="N75" s="7"/>
      <c r="O75" s="6"/>
      <c r="P75" s="6"/>
      <c r="Q75" s="6"/>
      <c r="R75" s="6"/>
      <c r="S75" s="6"/>
      <c r="T75" s="6"/>
      <c r="U75" s="6"/>
    </row>
    <row r="76" spans="1:21" ht="20.25">
      <c r="A76" s="23">
        <v>1</v>
      </c>
      <c r="B76" s="24" t="s">
        <v>9</v>
      </c>
      <c r="C76" s="25" t="s">
        <v>7</v>
      </c>
      <c r="D76" s="37">
        <f>(36*2*2)</f>
        <v>144</v>
      </c>
      <c r="E76" s="25">
        <f>D76*1</f>
        <v>144</v>
      </c>
      <c r="F76" s="26"/>
      <c r="G76" s="6"/>
      <c r="H76" s="6"/>
      <c r="N76" s="7"/>
      <c r="O76" s="6"/>
      <c r="P76" s="6"/>
      <c r="Q76" s="6"/>
      <c r="R76" s="6"/>
      <c r="S76" s="6"/>
      <c r="T76" s="6"/>
      <c r="U76" s="6"/>
    </row>
    <row r="77" spans="1:21" ht="40.5">
      <c r="A77" s="23">
        <f t="shared" ref="A77:A81" si="2">A76+1</f>
        <v>2</v>
      </c>
      <c r="B77" s="24" t="s">
        <v>10</v>
      </c>
      <c r="C77" s="25" t="s">
        <v>6</v>
      </c>
      <c r="D77" s="37">
        <f>((1.15*36+1.4*36)*2)</f>
        <v>183.6</v>
      </c>
      <c r="E77" s="25">
        <v>201.6</v>
      </c>
      <c r="F77" s="26"/>
      <c r="G77" s="6"/>
      <c r="H77" s="6"/>
      <c r="N77" s="7"/>
      <c r="O77" s="6"/>
      <c r="P77" s="6"/>
      <c r="Q77" s="6"/>
      <c r="R77" s="6"/>
      <c r="S77" s="6"/>
      <c r="T77" s="6"/>
      <c r="U77" s="6"/>
    </row>
    <row r="78" spans="1:21" ht="40.5">
      <c r="A78" s="23">
        <f t="shared" si="2"/>
        <v>3</v>
      </c>
      <c r="B78" s="24" t="s">
        <v>11</v>
      </c>
      <c r="C78" s="25" t="s">
        <v>6</v>
      </c>
      <c r="D78" s="37">
        <f>(36*8*0.4)/2</f>
        <v>57.6</v>
      </c>
      <c r="E78" s="25">
        <f>D78*1</f>
        <v>57.6</v>
      </c>
      <c r="F78" s="26"/>
      <c r="G78" s="6"/>
      <c r="H78" s="6"/>
      <c r="N78" s="7"/>
      <c r="O78" s="6"/>
      <c r="P78" s="6"/>
      <c r="Q78" s="6"/>
      <c r="R78" s="6"/>
      <c r="S78" s="6"/>
      <c r="T78" s="6"/>
      <c r="U78" s="6"/>
    </row>
    <row r="79" spans="1:21" ht="40.5">
      <c r="A79" s="23">
        <f t="shared" si="2"/>
        <v>4</v>
      </c>
      <c r="B79" s="24" t="s">
        <v>12</v>
      </c>
      <c r="C79" s="25" t="s">
        <v>6</v>
      </c>
      <c r="D79" s="37">
        <f>D78</f>
        <v>57.6</v>
      </c>
      <c r="E79" s="25">
        <f>D79*1</f>
        <v>57.6</v>
      </c>
      <c r="F79" s="27" t="s">
        <v>53</v>
      </c>
      <c r="G79" s="6"/>
      <c r="H79" s="6"/>
      <c r="N79" s="7"/>
      <c r="O79" s="6"/>
      <c r="P79" s="6"/>
      <c r="Q79" s="6"/>
      <c r="R79" s="6"/>
      <c r="S79" s="6"/>
      <c r="T79" s="6"/>
      <c r="U79" s="6"/>
    </row>
    <row r="80" spans="1:21" ht="182.25">
      <c r="A80" s="23">
        <f t="shared" si="2"/>
        <v>5</v>
      </c>
      <c r="B80" s="30" t="s">
        <v>56</v>
      </c>
      <c r="C80" s="25" t="s">
        <v>6</v>
      </c>
      <c r="D80" s="37">
        <f>D77</f>
        <v>183.6</v>
      </c>
      <c r="E80" s="25">
        <v>201.6</v>
      </c>
      <c r="F80" s="30" t="s">
        <v>57</v>
      </c>
      <c r="G80" s="6"/>
      <c r="H80" s="6"/>
      <c r="N80" s="7"/>
      <c r="O80" s="6"/>
      <c r="P80" s="6"/>
      <c r="Q80" s="6"/>
      <c r="R80" s="6"/>
      <c r="S80" s="6"/>
      <c r="T80" s="6"/>
      <c r="U80" s="6"/>
    </row>
    <row r="81" spans="1:21" ht="40.5">
      <c r="A81" s="23">
        <f t="shared" si="2"/>
        <v>6</v>
      </c>
      <c r="B81" s="24" t="s">
        <v>14</v>
      </c>
      <c r="C81" s="25" t="s">
        <v>6</v>
      </c>
      <c r="D81" s="37">
        <f>36*0.5*4+36*0.24*4+36*0.5*4</f>
        <v>178.56</v>
      </c>
      <c r="E81" s="25">
        <v>148.5</v>
      </c>
      <c r="F81" s="26"/>
      <c r="G81" s="6"/>
      <c r="H81" s="6"/>
      <c r="N81" s="7"/>
      <c r="O81" s="6"/>
      <c r="P81" s="6"/>
      <c r="Q81" s="6"/>
      <c r="R81" s="6"/>
      <c r="S81" s="6"/>
      <c r="T81" s="6"/>
      <c r="U81" s="6"/>
    </row>
    <row r="82" spans="1:21" ht="20.25">
      <c r="A82" s="23"/>
      <c r="B82" s="28"/>
      <c r="C82" s="25"/>
      <c r="D82" s="25"/>
      <c r="E82" s="25"/>
      <c r="F82" s="30"/>
      <c r="G82" s="6"/>
      <c r="H82" s="6"/>
      <c r="N82" s="7"/>
      <c r="O82" s="6"/>
      <c r="P82" s="6"/>
      <c r="Q82" s="6"/>
      <c r="R82" s="6"/>
      <c r="S82" s="6"/>
      <c r="T82" s="6"/>
      <c r="U82" s="6"/>
    </row>
    <row r="83" spans="1:21" ht="40.5">
      <c r="A83" s="23">
        <v>1</v>
      </c>
      <c r="B83" s="28" t="s">
        <v>51</v>
      </c>
      <c r="C83" s="25" t="s">
        <v>8</v>
      </c>
      <c r="D83" s="25"/>
      <c r="E83" s="25"/>
      <c r="F83" s="30" t="s">
        <v>58</v>
      </c>
      <c r="G83" s="6"/>
      <c r="H83" s="6"/>
      <c r="N83" s="7"/>
      <c r="O83" s="6"/>
      <c r="P83" s="6"/>
      <c r="Q83" s="6"/>
      <c r="R83" s="6"/>
      <c r="S83" s="6"/>
      <c r="T83" s="6"/>
      <c r="U83" s="6"/>
    </row>
    <row r="84" spans="1:21" ht="50.25" customHeight="1"/>
    <row r="85" spans="1:21" ht="20.25">
      <c r="B85" s="29" t="s">
        <v>41</v>
      </c>
      <c r="C85" s="31"/>
      <c r="D85" s="6"/>
      <c r="E85" s="7"/>
      <c r="F85" s="6"/>
      <c r="G85" s="6"/>
    </row>
    <row r="86" spans="1:21" ht="20.25">
      <c r="B86" s="29"/>
      <c r="C86" s="31"/>
      <c r="D86" s="6"/>
      <c r="E86" s="7"/>
      <c r="F86" s="6"/>
      <c r="G86" s="6"/>
    </row>
    <row r="87" spans="1:21" ht="20.25">
      <c r="B87" s="29" t="s">
        <v>45</v>
      </c>
      <c r="C87" s="31"/>
      <c r="D87" s="6"/>
      <c r="E87" s="7"/>
      <c r="F87" s="6"/>
      <c r="G87" s="6"/>
    </row>
    <row r="88" spans="1:21" ht="20.25">
      <c r="B88" s="29"/>
      <c r="C88" s="31"/>
      <c r="D88" s="6"/>
      <c r="E88" s="7"/>
      <c r="F88" s="6"/>
      <c r="G88" s="6"/>
    </row>
    <row r="89" spans="1:21" ht="20.25">
      <c r="B89" s="29" t="s">
        <v>42</v>
      </c>
      <c r="C89" s="31"/>
      <c r="D89" s="6"/>
      <c r="E89" s="7"/>
      <c r="F89" s="6"/>
      <c r="G89" s="6"/>
    </row>
    <row r="90" spans="1:21" ht="20.25">
      <c r="B90" s="29"/>
      <c r="C90" s="31"/>
      <c r="D90" s="6"/>
      <c r="E90" s="7"/>
      <c r="F90" s="6"/>
      <c r="G90" s="6"/>
    </row>
    <row r="91" spans="1:21" ht="20.25">
      <c r="B91" s="29" t="s">
        <v>46</v>
      </c>
      <c r="C91" s="31"/>
      <c r="D91" s="6"/>
      <c r="E91" s="7"/>
      <c r="F91" s="6"/>
      <c r="G91" s="6"/>
    </row>
  </sheetData>
  <mergeCells count="10">
    <mergeCell ref="A1:F1"/>
    <mergeCell ref="A2:F2"/>
    <mergeCell ref="A20:F20"/>
    <mergeCell ref="A53:F53"/>
    <mergeCell ref="A54:F54"/>
    <mergeCell ref="A68:F68"/>
    <mergeCell ref="A75:F75"/>
    <mergeCell ref="A55:F55"/>
    <mergeCell ref="A56:F56"/>
    <mergeCell ref="A57:F57"/>
  </mergeCells>
  <phoneticPr fontId="0" type="noConversion"/>
  <pageMargins left="0.70729166666666665" right="0.37187500000000001" top="0.74803149606299213" bottom="0.5083333333333333" header="0.31496062992125984" footer="0.31496062992125984"/>
  <pageSetup paperSize="9" scale="59" fitToHeight="0" orientation="portrait" r:id="rId1"/>
  <rowBreaks count="1" manualBreakCount="1">
    <brk id="74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2"/>
  <sheetViews>
    <sheetView topLeftCell="A7" workbookViewId="0">
      <selection activeCell="H23" sqref="H23"/>
    </sheetView>
  </sheetViews>
  <sheetFormatPr defaultRowHeight="15.75"/>
  <cols>
    <col min="1" max="1" width="3.140625" style="5" customWidth="1"/>
    <col min="2" max="2" width="14.140625" style="5" customWidth="1"/>
    <col min="3" max="3" width="14.28515625" style="5" customWidth="1"/>
    <col min="4" max="4" width="11.28515625" style="5" customWidth="1"/>
    <col min="5" max="7" width="9.140625" style="5"/>
    <col min="8" max="8" width="11.28515625" style="5" customWidth="1"/>
    <col min="9" max="11" width="9.140625" style="5"/>
    <col min="12" max="12" width="2.5703125" style="5" customWidth="1"/>
    <col min="13" max="16384" width="9.140625" style="5"/>
  </cols>
  <sheetData>
    <row r="1" spans="1:17" ht="21.95" customHeight="1">
      <c r="A1" s="12"/>
      <c r="B1" s="13" t="s">
        <v>25</v>
      </c>
      <c r="C1" s="13"/>
      <c r="D1" s="13" t="s">
        <v>26</v>
      </c>
      <c r="E1" s="13"/>
      <c r="F1" s="13">
        <f>(B4+C4+C4)*D4+H6</f>
        <v>843.69600000000014</v>
      </c>
      <c r="G1" s="13" t="s">
        <v>6</v>
      </c>
      <c r="H1" s="13"/>
      <c r="I1" s="13"/>
      <c r="J1" s="10"/>
      <c r="K1" s="10" t="s">
        <v>35</v>
      </c>
      <c r="L1" s="6"/>
      <c r="M1" s="6"/>
      <c r="N1" s="6"/>
    </row>
    <row r="2" spans="1:17" ht="41.25" customHeight="1">
      <c r="A2" s="12"/>
      <c r="B2" s="13"/>
      <c r="C2" s="13"/>
      <c r="D2" s="13"/>
      <c r="E2" s="15"/>
      <c r="F2" s="15">
        <f>F1-E12</f>
        <v>822.22000000000014</v>
      </c>
      <c r="G2" s="15" t="s">
        <v>6</v>
      </c>
      <c r="H2" s="45" t="s">
        <v>31</v>
      </c>
      <c r="I2" s="46"/>
      <c r="J2" s="10">
        <f>(B4+C4+C4)*2</f>
        <v>248.8</v>
      </c>
      <c r="K2" s="10"/>
      <c r="L2" s="6"/>
      <c r="M2" s="6"/>
      <c r="N2" s="6"/>
    </row>
    <row r="3" spans="1:17" ht="70.5" customHeight="1">
      <c r="B3" s="8" t="s">
        <v>19</v>
      </c>
      <c r="C3" s="9" t="s">
        <v>28</v>
      </c>
      <c r="D3" s="9" t="s">
        <v>27</v>
      </c>
      <c r="E3" s="50" t="s">
        <v>29</v>
      </c>
      <c r="F3" s="51"/>
      <c r="G3" s="52"/>
      <c r="H3" s="53"/>
      <c r="I3" s="14"/>
      <c r="J3" s="14"/>
      <c r="K3" s="14"/>
      <c r="L3" s="6"/>
      <c r="M3" s="55" t="s">
        <v>36</v>
      </c>
      <c r="N3" s="55"/>
      <c r="O3" s="47" t="s">
        <v>37</v>
      </c>
      <c r="P3" s="48"/>
      <c r="Q3" s="18"/>
    </row>
    <row r="4" spans="1:17" ht="27.75" customHeight="1">
      <c r="B4" s="8">
        <v>17.600000000000001</v>
      </c>
      <c r="C4" s="8">
        <v>53.4</v>
      </c>
      <c r="D4" s="8">
        <v>6.2</v>
      </c>
      <c r="E4" s="14">
        <v>8</v>
      </c>
      <c r="F4" s="14">
        <v>0.64</v>
      </c>
      <c r="G4" s="14">
        <v>6.2</v>
      </c>
      <c r="H4" s="14">
        <f>E4*F4*G4*2</f>
        <v>63.488000000000007</v>
      </c>
      <c r="I4" s="14" t="s">
        <v>6</v>
      </c>
      <c r="J4" s="14"/>
      <c r="K4" s="14"/>
      <c r="L4" s="6"/>
      <c r="M4" s="19"/>
      <c r="N4" s="19"/>
      <c r="O4" s="18"/>
      <c r="P4" s="18">
        <v>9.3000000000000007</v>
      </c>
      <c r="Q4" s="18"/>
    </row>
    <row r="5" spans="1:17" ht="21.95" customHeight="1">
      <c r="B5" s="8"/>
      <c r="C5" s="8"/>
      <c r="D5" s="8"/>
      <c r="E5" s="14">
        <v>8</v>
      </c>
      <c r="F5" s="14">
        <v>0.18</v>
      </c>
      <c r="G5" s="14">
        <v>6.2</v>
      </c>
      <c r="H5" s="14">
        <f>E5*F5*G5</f>
        <v>8.927999999999999</v>
      </c>
      <c r="I5" s="14" t="s">
        <v>6</v>
      </c>
      <c r="J5" s="14"/>
      <c r="K5" s="14"/>
      <c r="L5" s="6"/>
      <c r="M5" s="19">
        <f>(B4+C4+C4)*P4</f>
        <v>1156.92</v>
      </c>
      <c r="N5" s="19" t="s">
        <v>38</v>
      </c>
      <c r="O5" s="18"/>
      <c r="P5" s="18"/>
      <c r="Q5" s="18"/>
    </row>
    <row r="6" spans="1:17" ht="21.95" customHeight="1">
      <c r="B6" s="8"/>
      <c r="C6" s="8"/>
      <c r="D6" s="8"/>
      <c r="E6" s="14"/>
      <c r="F6" s="14"/>
      <c r="G6" s="14"/>
      <c r="H6" s="14">
        <f>H4+H5</f>
        <v>72.416000000000011</v>
      </c>
      <c r="I6" s="14" t="s">
        <v>6</v>
      </c>
      <c r="J6" s="14"/>
      <c r="K6" s="14"/>
      <c r="L6" s="6"/>
      <c r="M6" s="19"/>
      <c r="N6" s="19"/>
      <c r="O6" s="18"/>
      <c r="P6" s="18"/>
      <c r="Q6" s="18"/>
    </row>
    <row r="7" spans="1:17" ht="21.95" customHeight="1">
      <c r="B7" s="54" t="s">
        <v>30</v>
      </c>
      <c r="C7" s="54"/>
      <c r="D7" s="16"/>
      <c r="E7" s="16"/>
      <c r="F7" s="16"/>
      <c r="G7" s="16"/>
      <c r="H7" s="16"/>
      <c r="I7" s="16"/>
      <c r="J7" s="16"/>
      <c r="K7" s="16"/>
      <c r="L7" s="6"/>
      <c r="M7" s="19"/>
      <c r="N7" s="19"/>
      <c r="O7" s="18"/>
      <c r="P7" s="18"/>
      <c r="Q7" s="18"/>
    </row>
    <row r="8" spans="1:17" ht="21.95" customHeight="1">
      <c r="B8" s="16"/>
      <c r="C8" s="16" t="s">
        <v>17</v>
      </c>
      <c r="D8" s="16" t="s">
        <v>19</v>
      </c>
      <c r="E8" s="16"/>
      <c r="F8" s="16"/>
      <c r="G8" s="16"/>
      <c r="H8" s="16"/>
      <c r="I8" s="16"/>
      <c r="J8" s="16"/>
      <c r="K8" s="16"/>
      <c r="L8" s="6"/>
      <c r="M8" s="19"/>
      <c r="N8" s="19"/>
      <c r="O8" s="18"/>
      <c r="P8" s="18"/>
      <c r="Q8" s="18"/>
    </row>
    <row r="9" spans="1:17" ht="21.95" customHeight="1">
      <c r="B9" s="16" t="s">
        <v>22</v>
      </c>
      <c r="C9" s="16">
        <v>4.4800000000000004</v>
      </c>
      <c r="D9" s="16">
        <v>3.95</v>
      </c>
      <c r="E9" s="16">
        <f>C9*D9</f>
        <v>17.696000000000002</v>
      </c>
      <c r="F9" s="16" t="s">
        <v>6</v>
      </c>
      <c r="G9" s="16"/>
      <c r="H9" s="16"/>
      <c r="I9" s="16"/>
      <c r="J9" s="16"/>
      <c r="K9" s="16"/>
      <c r="L9" s="6"/>
      <c r="M9" s="19"/>
      <c r="N9" s="19"/>
      <c r="O9" s="18"/>
      <c r="P9" s="18"/>
      <c r="Q9" s="18"/>
    </row>
    <row r="10" spans="1:17" ht="21.95" customHeight="1">
      <c r="B10" s="16"/>
      <c r="C10" s="16">
        <v>2.1</v>
      </c>
      <c r="D10" s="16">
        <v>0.9</v>
      </c>
      <c r="E10" s="16">
        <f t="shared" ref="E10:E11" si="0">C10*D10</f>
        <v>1.8900000000000001</v>
      </c>
      <c r="F10" s="16" t="s">
        <v>6</v>
      </c>
      <c r="G10" s="16"/>
      <c r="H10" s="16"/>
      <c r="I10" s="16"/>
      <c r="J10" s="16"/>
      <c r="K10" s="16"/>
      <c r="L10" s="6"/>
      <c r="M10" s="19"/>
      <c r="N10" s="19"/>
      <c r="O10" s="18"/>
      <c r="P10" s="18"/>
      <c r="Q10" s="18"/>
    </row>
    <row r="11" spans="1:17" ht="21.95" customHeight="1">
      <c r="B11" s="16"/>
      <c r="C11" s="16">
        <v>2.1</v>
      </c>
      <c r="D11" s="16">
        <v>0.9</v>
      </c>
      <c r="E11" s="16">
        <f t="shared" si="0"/>
        <v>1.8900000000000001</v>
      </c>
      <c r="F11" s="16" t="s">
        <v>6</v>
      </c>
      <c r="G11" s="16"/>
      <c r="H11" s="16"/>
      <c r="I11" s="16"/>
      <c r="J11" s="16"/>
      <c r="K11" s="16"/>
      <c r="L11" s="6"/>
      <c r="M11" s="6"/>
      <c r="N11" s="6"/>
    </row>
    <row r="12" spans="1:17" ht="18.75">
      <c r="B12" s="16"/>
      <c r="C12" s="16"/>
      <c r="D12" s="16"/>
      <c r="E12" s="16">
        <f>E9+E10+E11</f>
        <v>21.476000000000003</v>
      </c>
      <c r="F12" s="16" t="s">
        <v>6</v>
      </c>
      <c r="G12" s="16"/>
      <c r="H12" s="16"/>
      <c r="I12" s="16"/>
      <c r="J12" s="16"/>
      <c r="K12" s="16"/>
      <c r="L12" s="6"/>
      <c r="M12" s="6"/>
      <c r="N12" s="6"/>
    </row>
    <row r="13" spans="1:17" ht="18.75">
      <c r="B13" s="55" t="s">
        <v>32</v>
      </c>
      <c r="C13" s="55"/>
      <c r="D13" s="17" t="s">
        <v>17</v>
      </c>
      <c r="E13" s="17"/>
      <c r="F13" s="17" t="s">
        <v>33</v>
      </c>
      <c r="G13" s="17"/>
      <c r="H13" s="17" t="s">
        <v>23</v>
      </c>
      <c r="I13" s="17"/>
      <c r="J13" s="17" t="s">
        <v>34</v>
      </c>
      <c r="K13" s="17"/>
      <c r="L13" s="6"/>
      <c r="M13" s="6"/>
      <c r="N13" s="6"/>
    </row>
    <row r="14" spans="1:17" ht="18.75">
      <c r="B14" s="17">
        <v>3.7</v>
      </c>
      <c r="C14" s="17">
        <v>4.46</v>
      </c>
      <c r="D14" s="17">
        <v>2.8</v>
      </c>
      <c r="E14" s="17"/>
      <c r="F14" s="17">
        <f>(B14+C14)*2</f>
        <v>16.32</v>
      </c>
      <c r="G14" s="17"/>
      <c r="H14" s="17">
        <f>F14*D14</f>
        <v>45.695999999999998</v>
      </c>
      <c r="I14" s="17"/>
      <c r="J14" s="17">
        <f>B14*C14</f>
        <v>16.501999999999999</v>
      </c>
      <c r="K14" s="17"/>
      <c r="L14" s="6"/>
      <c r="M14" s="6"/>
      <c r="N14" s="6"/>
    </row>
    <row r="15" spans="1:17" ht="18.75"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6"/>
      <c r="M15" s="6"/>
      <c r="N15" s="6"/>
    </row>
    <row r="16" spans="1:17" ht="18.75"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6"/>
      <c r="M16" s="6"/>
      <c r="N16" s="6"/>
    </row>
    <row r="17" spans="2:11" ht="21.95" customHeight="1">
      <c r="B17" s="49" t="s">
        <v>39</v>
      </c>
      <c r="C17" s="49"/>
      <c r="D17" s="49"/>
      <c r="E17" s="49"/>
      <c r="F17" s="11">
        <v>11.3</v>
      </c>
      <c r="G17" s="11" t="s">
        <v>21</v>
      </c>
      <c r="H17" s="11"/>
      <c r="I17" s="11"/>
      <c r="J17" s="11"/>
      <c r="K17" s="11"/>
    </row>
    <row r="18" spans="2:11" ht="21.95" customHeight="1">
      <c r="B18" s="11">
        <f>(B4+C4+C4)*F17</f>
        <v>1405.7200000000003</v>
      </c>
      <c r="C18" s="11" t="s">
        <v>6</v>
      </c>
      <c r="D18" s="49" t="s">
        <v>40</v>
      </c>
      <c r="E18" s="49"/>
      <c r="F18" s="49"/>
      <c r="G18" s="11"/>
      <c r="H18" s="11"/>
      <c r="I18" s="11"/>
      <c r="J18" s="11"/>
      <c r="K18" s="11"/>
    </row>
    <row r="19" spans="2:11" ht="21.95" customHeight="1"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2:11" ht="21.95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</row>
    <row r="21" spans="2:11" ht="21.95" customHeight="1">
      <c r="B21" s="11"/>
      <c r="C21" s="11"/>
      <c r="D21" s="11"/>
      <c r="E21" s="11"/>
      <c r="F21" s="11"/>
      <c r="G21" s="11" t="s">
        <v>43</v>
      </c>
      <c r="H21" s="11"/>
      <c r="I21" s="11"/>
      <c r="J21" s="11"/>
      <c r="K21" s="11"/>
    </row>
    <row r="22" spans="2:11" ht="21.95" customHeight="1">
      <c r="B22" s="11"/>
      <c r="C22" s="11"/>
      <c r="D22" s="11"/>
      <c r="E22" s="11"/>
      <c r="F22" s="11">
        <v>1.89</v>
      </c>
      <c r="G22" s="11">
        <f>E9</f>
        <v>17.696000000000002</v>
      </c>
      <c r="H22" s="11"/>
      <c r="I22" s="11">
        <v>0.25</v>
      </c>
      <c r="J22" s="11"/>
      <c r="K22" s="11"/>
    </row>
    <row r="23" spans="2:11" ht="21.95" customHeight="1">
      <c r="B23" s="11"/>
      <c r="C23" s="11"/>
      <c r="D23" s="11"/>
      <c r="E23" s="11"/>
      <c r="F23" s="11">
        <f>F22*I22*2</f>
        <v>0.94499999999999995</v>
      </c>
      <c r="G23" s="11">
        <f>G22*I22</f>
        <v>4.4240000000000004</v>
      </c>
      <c r="H23" s="11">
        <f>F23+G23</f>
        <v>5.3690000000000007</v>
      </c>
      <c r="I23" s="11"/>
      <c r="J23" s="11"/>
      <c r="K23" s="11"/>
    </row>
    <row r="24" spans="2:11" ht="21.95" customHeight="1">
      <c r="B24" s="11"/>
      <c r="C24" s="11"/>
      <c r="D24" s="11"/>
      <c r="E24" s="11"/>
      <c r="F24" s="11" t="s">
        <v>44</v>
      </c>
      <c r="G24" s="11" t="s">
        <v>44</v>
      </c>
      <c r="H24" s="11"/>
      <c r="I24" s="11"/>
      <c r="J24" s="11"/>
      <c r="K24" s="11"/>
    </row>
    <row r="25" spans="2:11" ht="21.95" customHeight="1"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spans="2:11" ht="21.95" customHeight="1"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2:11" ht="21.95" customHeight="1"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2:11"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spans="2:11">
      <c r="B29" s="11"/>
      <c r="C29" s="11"/>
      <c r="D29" s="11"/>
      <c r="E29" s="11"/>
      <c r="F29" s="11"/>
      <c r="G29" s="11"/>
      <c r="H29" s="11"/>
      <c r="I29" s="11"/>
      <c r="J29" s="11"/>
      <c r="K29" s="11"/>
    </row>
    <row r="30" spans="2:11">
      <c r="B30" s="11"/>
      <c r="C30" s="11"/>
      <c r="D30" s="11"/>
      <c r="E30" s="11"/>
      <c r="F30" s="11"/>
      <c r="G30" s="11"/>
      <c r="H30" s="11"/>
      <c r="I30" s="11"/>
      <c r="J30" s="11"/>
      <c r="K30" s="11"/>
    </row>
    <row r="31" spans="2:11">
      <c r="B31" s="11"/>
      <c r="C31" s="11"/>
      <c r="D31" s="11"/>
      <c r="E31" s="11"/>
      <c r="F31" s="11"/>
      <c r="G31" s="11"/>
      <c r="H31" s="11"/>
      <c r="I31" s="11"/>
      <c r="J31" s="11"/>
      <c r="K31" s="11"/>
    </row>
    <row r="32" spans="2:11">
      <c r="B32" s="11"/>
      <c r="C32" s="11"/>
      <c r="D32" s="11"/>
      <c r="E32" s="11"/>
      <c r="F32" s="11"/>
      <c r="G32" s="11"/>
      <c r="H32" s="11"/>
      <c r="I32" s="11"/>
      <c r="J32" s="11"/>
      <c r="K32" s="11"/>
    </row>
  </sheetData>
  <mergeCells count="8">
    <mergeCell ref="H2:I2"/>
    <mergeCell ref="O3:P3"/>
    <mergeCell ref="D18:F18"/>
    <mergeCell ref="B17:E17"/>
    <mergeCell ref="E3:H3"/>
    <mergeCell ref="B7:C7"/>
    <mergeCell ref="B13:C13"/>
    <mergeCell ref="M3:N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ДВ</vt:lpstr>
      <vt:lpstr>Объемы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 Виталий Валерьевич</dc:creator>
  <cp:lastModifiedBy>U257005</cp:lastModifiedBy>
  <cp:lastPrinted>2024-05-27T12:55:11Z</cp:lastPrinted>
  <dcterms:created xsi:type="dcterms:W3CDTF">2011-03-31T07:45:18Z</dcterms:created>
  <dcterms:modified xsi:type="dcterms:W3CDTF">2024-05-29T10:12:45Z</dcterms:modified>
</cp:coreProperties>
</file>